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z\Desktop\Dateien\Sciebo\Lehrstuhl Thiele\Cloud\Veranstaltungen\WS 201718\MWiWi 1.12 - Rechnungslegung und Wirtschaftsprüfung\IV - Leasing\Veröffentlichung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W16" i="1"/>
  <c r="W15" i="1"/>
  <c r="W10" i="1"/>
  <c r="W7" i="1"/>
  <c r="W5" i="1"/>
  <c r="W24" i="1"/>
  <c r="W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B16" i="1"/>
  <c r="W1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6" i="1"/>
  <c r="B6" i="1" l="1"/>
  <c r="B9" i="1" l="1"/>
  <c r="B11" i="1"/>
  <c r="G10" i="1" l="1"/>
  <c r="K10" i="1"/>
  <c r="O10" i="1"/>
  <c r="S10" i="1"/>
  <c r="D10" i="1"/>
  <c r="H10" i="1"/>
  <c r="L10" i="1"/>
  <c r="P10" i="1"/>
  <c r="T10" i="1"/>
  <c r="C11" i="1"/>
  <c r="D11" i="1" s="1"/>
  <c r="E10" i="1"/>
  <c r="I10" i="1"/>
  <c r="M10" i="1"/>
  <c r="Q10" i="1"/>
  <c r="U10" i="1"/>
  <c r="C10" i="1"/>
  <c r="F10" i="1"/>
  <c r="J10" i="1"/>
  <c r="N10" i="1"/>
  <c r="R10" i="1"/>
  <c r="V10" i="1"/>
  <c r="C7" i="1"/>
  <c r="C8" i="1" l="1"/>
  <c r="C9" i="1" s="1"/>
  <c r="D7" i="1" s="1"/>
  <c r="D8" i="1" s="1"/>
  <c r="D9" i="1" s="1"/>
  <c r="E7" i="1" s="1"/>
  <c r="E8" i="1" s="1"/>
  <c r="E9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F7" i="1" l="1"/>
  <c r="F8" i="1" s="1"/>
  <c r="F9" i="1" s="1"/>
  <c r="G7" i="1" s="1"/>
  <c r="G8" i="1" s="1"/>
  <c r="G9" i="1" s="1"/>
  <c r="H7" i="1" s="1"/>
  <c r="H8" i="1" s="1"/>
  <c r="H9" i="1" s="1"/>
  <c r="I7" i="1" s="1"/>
  <c r="I8" i="1" s="1"/>
  <c r="I9" i="1" s="1"/>
  <c r="J7" i="1" l="1"/>
  <c r="J8" i="1" s="1"/>
  <c r="J9" i="1" s="1"/>
  <c r="K7" i="1" l="1"/>
  <c r="K8" i="1" s="1"/>
  <c r="K9" i="1" s="1"/>
  <c r="L7" i="1" l="1"/>
  <c r="L8" i="1" l="1"/>
  <c r="L9" i="1" s="1"/>
  <c r="M7" i="1"/>
  <c r="M8" i="1" s="1"/>
  <c r="M9" i="1" s="1"/>
  <c r="N7" i="1" l="1"/>
  <c r="N8" i="1" s="1"/>
  <c r="N9" i="1" s="1"/>
  <c r="O7" i="1" l="1"/>
  <c r="O8" i="1" s="1"/>
  <c r="O9" i="1" s="1"/>
  <c r="P7" i="1" l="1"/>
  <c r="P8" i="1" s="1"/>
  <c r="P9" i="1" s="1"/>
  <c r="Q7" i="1" l="1"/>
  <c r="Q8" i="1" s="1"/>
  <c r="Q9" i="1" s="1"/>
  <c r="R7" i="1" l="1"/>
  <c r="R8" i="1" s="1"/>
  <c r="R9" i="1" s="1"/>
  <c r="S7" i="1" l="1"/>
  <c r="S8" i="1" s="1"/>
  <c r="S9" i="1" s="1"/>
  <c r="T7" i="1" l="1"/>
  <c r="T8" i="1" s="1"/>
  <c r="T9" i="1" s="1"/>
  <c r="U7" i="1" l="1"/>
  <c r="U8" i="1" s="1"/>
  <c r="U9" i="1" s="1"/>
  <c r="V7" i="1" l="1"/>
  <c r="V8" i="1" l="1"/>
  <c r="V9" i="1" s="1"/>
  <c r="W13" i="1"/>
</calcChain>
</file>

<file path=xl/sharedStrings.xml><?xml version="1.0" encoding="utf-8"?>
<sst xmlns="http://schemas.openxmlformats.org/spreadsheetml/2006/main" count="25" uniqueCount="25">
  <si>
    <t>Leasingzahlungen</t>
  </si>
  <si>
    <t>Periode</t>
  </si>
  <si>
    <t>Buchwert Leasingverbindlichkeit</t>
  </si>
  <si>
    <t>Barwert Leasingzahlungen</t>
  </si>
  <si>
    <t>Zinsaufwand der Periode</t>
  </si>
  <si>
    <t>Tilgung der Periode</t>
  </si>
  <si>
    <t>Buchwert Nutzungsrecht</t>
  </si>
  <si>
    <t>Abschreibung Nutzungsrecht</t>
  </si>
  <si>
    <t>fair value</t>
  </si>
  <si>
    <t>Verkaufspreis</t>
  </si>
  <si>
    <t>Summe</t>
  </si>
  <si>
    <t>Gesamtaufwand "Leaseback"</t>
  </si>
  <si>
    <t>Zinsaufwand "Leaseback"</t>
  </si>
  <si>
    <t>Abschreibungsaufwand "Leaseback"</t>
  </si>
  <si>
    <t>Gesamter Cash-Outflow "Leaseback" // Gesamtaufwand bei "normalem Lease"</t>
  </si>
  <si>
    <t>Cash-Inflow/Ertrag "Sale"</t>
  </si>
  <si>
    <t>Saldo Cash bzw. Saldo der Erfolgswirkung (geringerer Aufwand gegenüber einem "normalen Lease" durch den gegenläufigen Ertrag des "Sale")</t>
  </si>
  <si>
    <t>Gesamte Erfolgswirkung der Periode</t>
  </si>
  <si>
    <t>Erfolgswirksamer Verkaufsgewinn</t>
  </si>
  <si>
    <t>Anteil des Verkaufsgewinns, der implizit über die geringeren Abschreibungen berücksichtigt wird</t>
  </si>
  <si>
    <t>Anteil des Verkaufsgewinns, der explizit als erfolgswirksamer Verkaufsgewinn im Verkaufszeitpunkt berücksichtigt wird</t>
  </si>
  <si>
    <t>Erfolgswirkung Totalperiode Leasingnehmer</t>
  </si>
  <si>
    <t>Erfolgswirkung Totalperiode Leasinggeber</t>
  </si>
  <si>
    <t>Gesamte Erfolgswirkung entspricht dem Buchwert des Solarparks, kompletter Werteverzehr über die gesamte Nutzungsdauer</t>
  </si>
  <si>
    <t>Buchwert Solarpark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</si>
</sst>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85" zoomScaleNormal="85" workbookViewId="0">
      <selection activeCell="B5" sqref="B5"/>
    </sheetView>
  </sheetViews>
  <sheetFormatPr baseColWidth="10" defaultRowHeight="15" x14ac:dyDescent="0.25"/>
  <cols>
    <col min="1" max="1" width="35.140625" bestFit="1" customWidth="1"/>
    <col min="2" max="2" width="16.85546875" customWidth="1"/>
    <col min="3" max="8" width="14.5703125" bestFit="1" customWidth="1"/>
    <col min="9" max="22" width="13" bestFit="1" customWidth="1"/>
    <col min="23" max="23" width="14.5703125" bestFit="1" customWidth="1"/>
  </cols>
  <sheetData>
    <row r="1" spans="1:24" x14ac:dyDescent="0.25">
      <c r="A1" t="s">
        <v>9</v>
      </c>
      <c r="B1" s="1">
        <v>2500000</v>
      </c>
    </row>
    <row r="2" spans="1:24" x14ac:dyDescent="0.25">
      <c r="A2" t="s">
        <v>8</v>
      </c>
      <c r="B2" s="1">
        <v>2500000</v>
      </c>
    </row>
    <row r="3" spans="1:24" x14ac:dyDescent="0.25">
      <c r="A3" t="s">
        <v>24</v>
      </c>
      <c r="B3" s="1">
        <v>2000000</v>
      </c>
    </row>
    <row r="4" spans="1:24" x14ac:dyDescent="0.25">
      <c r="A4" t="s">
        <v>1</v>
      </c>
      <c r="B4" s="1"/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 t="s">
        <v>10</v>
      </c>
    </row>
    <row r="5" spans="1:24" x14ac:dyDescent="0.25">
      <c r="A5" t="s">
        <v>0</v>
      </c>
      <c r="B5" s="1"/>
      <c r="C5" s="1">
        <v>120000</v>
      </c>
      <c r="D5" s="1">
        <v>120000</v>
      </c>
      <c r="E5" s="1">
        <v>120000</v>
      </c>
      <c r="F5" s="1">
        <v>120000</v>
      </c>
      <c r="G5" s="1">
        <v>120000</v>
      </c>
      <c r="H5" s="1">
        <v>120000</v>
      </c>
      <c r="I5" s="1">
        <v>120000</v>
      </c>
      <c r="J5" s="1">
        <v>120000</v>
      </c>
      <c r="K5" s="1">
        <v>120000</v>
      </c>
      <c r="L5" s="1">
        <v>120000</v>
      </c>
      <c r="M5" s="1">
        <v>120000</v>
      </c>
      <c r="N5" s="1">
        <v>120000</v>
      </c>
      <c r="O5" s="1">
        <v>120000</v>
      </c>
      <c r="P5" s="1">
        <v>120000</v>
      </c>
      <c r="Q5" s="1">
        <v>120000</v>
      </c>
      <c r="R5" s="1">
        <v>120000</v>
      </c>
      <c r="S5" s="1">
        <v>120000</v>
      </c>
      <c r="T5" s="1">
        <v>120000</v>
      </c>
      <c r="U5" s="1">
        <v>120000</v>
      </c>
      <c r="V5" s="1">
        <v>120000</v>
      </c>
      <c r="W5" s="1">
        <f>SUM(C5:V5)*-1</f>
        <v>-2400000</v>
      </c>
      <c r="X5" t="s">
        <v>14</v>
      </c>
    </row>
    <row r="6" spans="1:24" x14ac:dyDescent="0.25">
      <c r="A6" t="s">
        <v>3</v>
      </c>
      <c r="B6" s="1">
        <f>SUM(C6:V6)</f>
        <v>1200423.3753742101</v>
      </c>
      <c r="C6" s="1">
        <f>C5/1.0775^C4</f>
        <v>111368.90951276103</v>
      </c>
      <c r="D6" s="1">
        <f t="shared" ref="D6:V6" si="0">D5/1.0775^D4</f>
        <v>103358.61671717963</v>
      </c>
      <c r="E6" s="1">
        <f t="shared" si="0"/>
        <v>95924.470271164391</v>
      </c>
      <c r="F6" s="1">
        <f t="shared" si="0"/>
        <v>89025.030414073684</v>
      </c>
      <c r="G6" s="1">
        <f t="shared" si="0"/>
        <v>82621.837971298097</v>
      </c>
      <c r="H6" s="1">
        <f t="shared" si="0"/>
        <v>76679.199973362498</v>
      </c>
      <c r="I6" s="1">
        <f t="shared" si="0"/>
        <v>71163.990694535969</v>
      </c>
      <c r="J6" s="1">
        <f t="shared" si="0"/>
        <v>66045.467001889541</v>
      </c>
      <c r="K6" s="1">
        <f t="shared" si="0"/>
        <v>61295.09698551234</v>
      </c>
      <c r="L6" s="1">
        <f t="shared" si="0"/>
        <v>56886.400914628626</v>
      </c>
      <c r="M6" s="1">
        <f t="shared" si="0"/>
        <v>52794.803633066011</v>
      </c>
      <c r="N6" s="1">
        <f t="shared" si="0"/>
        <v>48997.497571290973</v>
      </c>
      <c r="O6" s="1">
        <f t="shared" si="0"/>
        <v>45473.315611406942</v>
      </c>
      <c r="P6" s="1">
        <f t="shared" si="0"/>
        <v>42202.613096433357</v>
      </c>
      <c r="Q6" s="1">
        <f t="shared" si="0"/>
        <v>39167.158326156255</v>
      </c>
      <c r="R6" s="1">
        <f t="shared" si="0"/>
        <v>36350.030929147339</v>
      </c>
      <c r="S6" s="1">
        <f t="shared" si="0"/>
        <v>33735.527544452285</v>
      </c>
      <c r="T6" s="1">
        <f t="shared" si="0"/>
        <v>31309.0742871947</v>
      </c>
      <c r="U6" s="1">
        <f t="shared" si="0"/>
        <v>29057.145510157494</v>
      </c>
      <c r="V6" s="1">
        <f t="shared" si="0"/>
        <v>26967.188408498841</v>
      </c>
    </row>
    <row r="7" spans="1:24" x14ac:dyDescent="0.25">
      <c r="A7" t="s">
        <v>4</v>
      </c>
      <c r="B7" s="1"/>
      <c r="C7" s="1">
        <f>B9*0.0775</f>
        <v>93032.811591501275</v>
      </c>
      <c r="D7" s="1">
        <f t="shared" ref="D7:V7" si="1">C9*0.0775</f>
        <v>90942.854489842633</v>
      </c>
      <c r="E7" s="1">
        <f t="shared" si="1"/>
        <v>88690.925712805445</v>
      </c>
      <c r="F7" s="1">
        <f t="shared" si="1"/>
        <v>86264.472455547861</v>
      </c>
      <c r="G7" s="1">
        <f t="shared" si="1"/>
        <v>83649.969070852821</v>
      </c>
      <c r="H7" s="1">
        <f t="shared" si="1"/>
        <v>80832.841673843926</v>
      </c>
      <c r="I7" s="1">
        <f t="shared" si="1"/>
        <v>77797.386903566832</v>
      </c>
      <c r="J7" s="1">
        <f t="shared" si="1"/>
        <v>74526.684388593247</v>
      </c>
      <c r="K7" s="1">
        <f t="shared" si="1"/>
        <v>71002.502428709238</v>
      </c>
      <c r="L7" s="1">
        <f t="shared" si="1"/>
        <v>67205.196366934208</v>
      </c>
      <c r="M7" s="1">
        <f t="shared" si="1"/>
        <v>63113.599085371607</v>
      </c>
      <c r="N7" s="1">
        <f t="shared" si="1"/>
        <v>58704.9030144879</v>
      </c>
      <c r="O7" s="1">
        <f t="shared" si="1"/>
        <v>53954.532998110721</v>
      </c>
      <c r="P7" s="1">
        <f t="shared" si="1"/>
        <v>48836.0093054643</v>
      </c>
      <c r="Q7" s="1">
        <f t="shared" si="1"/>
        <v>43320.800026637786</v>
      </c>
      <c r="R7" s="1">
        <f t="shared" si="1"/>
        <v>37378.162028702216</v>
      </c>
      <c r="S7" s="1">
        <f t="shared" si="1"/>
        <v>30974.969585926636</v>
      </c>
      <c r="T7" s="1">
        <f t="shared" si="1"/>
        <v>24075.529728835951</v>
      </c>
      <c r="U7" s="1">
        <f t="shared" si="1"/>
        <v>16641.383282820738</v>
      </c>
      <c r="V7" s="1">
        <f t="shared" si="1"/>
        <v>8631.0904872393439</v>
      </c>
      <c r="W7" s="2">
        <f>SUM(C7:V7)*-1</f>
        <v>-1199576.6246257951</v>
      </c>
      <c r="X7" t="s">
        <v>12</v>
      </c>
    </row>
    <row r="8" spans="1:24" x14ac:dyDescent="0.25">
      <c r="A8" t="s">
        <v>5</v>
      </c>
      <c r="B8" s="1"/>
      <c r="C8" s="1">
        <f>C5-C7</f>
        <v>26967.188408498725</v>
      </c>
      <c r="D8" s="1">
        <f t="shared" ref="D8:V8" si="2">D5-D7</f>
        <v>29057.145510157367</v>
      </c>
      <c r="E8" s="1">
        <f t="shared" si="2"/>
        <v>31309.074287194555</v>
      </c>
      <c r="F8" s="1">
        <f t="shared" si="2"/>
        <v>33735.527544452139</v>
      </c>
      <c r="G8" s="1">
        <f t="shared" si="2"/>
        <v>36350.030929147179</v>
      </c>
      <c r="H8" s="1">
        <f t="shared" si="2"/>
        <v>39167.158326156074</v>
      </c>
      <c r="I8" s="1">
        <f t="shared" si="2"/>
        <v>42202.613096433168</v>
      </c>
      <c r="J8" s="1">
        <f t="shared" si="2"/>
        <v>45473.315611406753</v>
      </c>
      <c r="K8" s="1">
        <f t="shared" si="2"/>
        <v>48997.497571290762</v>
      </c>
      <c r="L8" s="1">
        <f t="shared" si="2"/>
        <v>52794.803633065792</v>
      </c>
      <c r="M8" s="1">
        <f t="shared" si="2"/>
        <v>56886.400914628393</v>
      </c>
      <c r="N8" s="1">
        <f t="shared" si="2"/>
        <v>61295.0969855121</v>
      </c>
      <c r="O8" s="1">
        <f t="shared" si="2"/>
        <v>66045.467001889279</v>
      </c>
      <c r="P8" s="1">
        <f t="shared" si="2"/>
        <v>71163.990694535692</v>
      </c>
      <c r="Q8" s="1">
        <f t="shared" si="2"/>
        <v>76679.199973362207</v>
      </c>
      <c r="R8" s="1">
        <f t="shared" si="2"/>
        <v>82621.837971297791</v>
      </c>
      <c r="S8" s="1">
        <f t="shared" si="2"/>
        <v>89025.030414073364</v>
      </c>
      <c r="T8" s="1">
        <f t="shared" si="2"/>
        <v>95924.470271164057</v>
      </c>
      <c r="U8" s="1">
        <f t="shared" si="2"/>
        <v>103358.61671717926</v>
      </c>
      <c r="V8" s="1">
        <f t="shared" si="2"/>
        <v>111368.90951276066</v>
      </c>
      <c r="W8" s="2"/>
    </row>
    <row r="9" spans="1:24" x14ac:dyDescent="0.25">
      <c r="A9" t="s">
        <v>2</v>
      </c>
      <c r="B9" s="1">
        <f>B6</f>
        <v>1200423.3753742101</v>
      </c>
      <c r="C9" s="1">
        <f>B9-C8</f>
        <v>1173456.1869657114</v>
      </c>
      <c r="D9" s="1">
        <f t="shared" ref="D9:V9" si="3">C9-D8</f>
        <v>1144399.0414555541</v>
      </c>
      <c r="E9" s="1">
        <f t="shared" si="3"/>
        <v>1113089.9671683596</v>
      </c>
      <c r="F9" s="1">
        <f t="shared" si="3"/>
        <v>1079354.4396239074</v>
      </c>
      <c r="G9" s="1">
        <f t="shared" si="3"/>
        <v>1043004.4086947603</v>
      </c>
      <c r="H9" s="1">
        <f t="shared" si="3"/>
        <v>1003837.2503686042</v>
      </c>
      <c r="I9" s="1">
        <f t="shared" si="3"/>
        <v>961634.63727217098</v>
      </c>
      <c r="J9" s="1">
        <f t="shared" si="3"/>
        <v>916161.32166076428</v>
      </c>
      <c r="K9" s="1">
        <f t="shared" si="3"/>
        <v>867163.82408947358</v>
      </c>
      <c r="L9" s="1">
        <f t="shared" si="3"/>
        <v>814369.0204564078</v>
      </c>
      <c r="M9" s="1">
        <f t="shared" si="3"/>
        <v>757482.61954177939</v>
      </c>
      <c r="N9" s="1">
        <f t="shared" si="3"/>
        <v>696187.52255626733</v>
      </c>
      <c r="O9" s="1">
        <f t="shared" si="3"/>
        <v>630142.05555437808</v>
      </c>
      <c r="P9" s="1">
        <f t="shared" si="3"/>
        <v>558978.06485984242</v>
      </c>
      <c r="Q9" s="1">
        <f t="shared" si="3"/>
        <v>482298.86488648021</v>
      </c>
      <c r="R9" s="1">
        <f t="shared" si="3"/>
        <v>399677.02691518242</v>
      </c>
      <c r="S9" s="1">
        <f t="shared" si="3"/>
        <v>310651.99650110904</v>
      </c>
      <c r="T9" s="1">
        <f t="shared" si="3"/>
        <v>214727.52622994498</v>
      </c>
      <c r="U9" s="1">
        <f t="shared" si="3"/>
        <v>111368.90951276572</v>
      </c>
      <c r="V9" s="1">
        <f t="shared" si="3"/>
        <v>5.0640664994716644E-9</v>
      </c>
    </row>
    <row r="10" spans="1:24" x14ac:dyDescent="0.25">
      <c r="A10" t="s">
        <v>7</v>
      </c>
      <c r="B10" s="1"/>
      <c r="C10" s="1">
        <f>$B$11/20</f>
        <v>48016.935014968403</v>
      </c>
      <c r="D10" s="1">
        <f t="shared" ref="D10:V10" si="4">$B$11/20</f>
        <v>48016.935014968403</v>
      </c>
      <c r="E10" s="1">
        <f t="shared" si="4"/>
        <v>48016.935014968403</v>
      </c>
      <c r="F10" s="1">
        <f t="shared" si="4"/>
        <v>48016.935014968403</v>
      </c>
      <c r="G10" s="1">
        <f t="shared" si="4"/>
        <v>48016.935014968403</v>
      </c>
      <c r="H10" s="1">
        <f t="shared" si="4"/>
        <v>48016.935014968403</v>
      </c>
      <c r="I10" s="1">
        <f t="shared" si="4"/>
        <v>48016.935014968403</v>
      </c>
      <c r="J10" s="1">
        <f t="shared" si="4"/>
        <v>48016.935014968403</v>
      </c>
      <c r="K10" s="1">
        <f t="shared" si="4"/>
        <v>48016.935014968403</v>
      </c>
      <c r="L10" s="1">
        <f t="shared" si="4"/>
        <v>48016.935014968403</v>
      </c>
      <c r="M10" s="1">
        <f t="shared" si="4"/>
        <v>48016.935014968403</v>
      </c>
      <c r="N10" s="1">
        <f t="shared" si="4"/>
        <v>48016.935014968403</v>
      </c>
      <c r="O10" s="1">
        <f t="shared" si="4"/>
        <v>48016.935014968403</v>
      </c>
      <c r="P10" s="1">
        <f t="shared" si="4"/>
        <v>48016.935014968403</v>
      </c>
      <c r="Q10" s="1">
        <f t="shared" si="4"/>
        <v>48016.935014968403</v>
      </c>
      <c r="R10" s="1">
        <f t="shared" si="4"/>
        <v>48016.935014968403</v>
      </c>
      <c r="S10" s="1">
        <f t="shared" si="4"/>
        <v>48016.935014968403</v>
      </c>
      <c r="T10" s="1">
        <f t="shared" si="4"/>
        <v>48016.935014968403</v>
      </c>
      <c r="U10" s="1">
        <f t="shared" si="4"/>
        <v>48016.935014968403</v>
      </c>
      <c r="V10" s="1">
        <f t="shared" si="4"/>
        <v>48016.935014968403</v>
      </c>
      <c r="W10" s="2">
        <f>SUM(C10:V10)*-1</f>
        <v>-960338.70029936789</v>
      </c>
      <c r="X10" t="s">
        <v>13</v>
      </c>
    </row>
    <row r="11" spans="1:24" x14ac:dyDescent="0.25">
      <c r="A11" t="s">
        <v>6</v>
      </c>
      <c r="B11" s="1">
        <f>B3/B2*B6</f>
        <v>960338.70029936812</v>
      </c>
      <c r="C11" s="1">
        <f>B11-C10</f>
        <v>912321.76528439973</v>
      </c>
      <c r="D11" s="1">
        <f t="shared" ref="D11:V11" si="5">C11-D10</f>
        <v>864304.83026943135</v>
      </c>
      <c r="E11" s="1">
        <f t="shared" si="5"/>
        <v>816287.89525446296</v>
      </c>
      <c r="F11" s="1">
        <f t="shared" si="5"/>
        <v>768270.96023949457</v>
      </c>
      <c r="G11" s="1">
        <f t="shared" si="5"/>
        <v>720254.02522452618</v>
      </c>
      <c r="H11" s="1">
        <f t="shared" si="5"/>
        <v>672237.09020955779</v>
      </c>
      <c r="I11" s="1">
        <f t="shared" si="5"/>
        <v>624220.1551945894</v>
      </c>
      <c r="J11" s="1">
        <f t="shared" si="5"/>
        <v>576203.22017962101</v>
      </c>
      <c r="K11" s="1">
        <f t="shared" si="5"/>
        <v>528186.28516465263</v>
      </c>
      <c r="L11" s="1">
        <f t="shared" si="5"/>
        <v>480169.35014968424</v>
      </c>
      <c r="M11" s="1">
        <f t="shared" si="5"/>
        <v>432152.41513471585</v>
      </c>
      <c r="N11" s="1">
        <f t="shared" si="5"/>
        <v>384135.48011974746</v>
      </c>
      <c r="O11" s="1">
        <f t="shared" si="5"/>
        <v>336118.54510477907</v>
      </c>
      <c r="P11" s="1">
        <f t="shared" si="5"/>
        <v>288101.61008981068</v>
      </c>
      <c r="Q11" s="1">
        <f t="shared" si="5"/>
        <v>240084.67507484229</v>
      </c>
      <c r="R11" s="1">
        <f t="shared" si="5"/>
        <v>192067.7400598739</v>
      </c>
      <c r="S11" s="1">
        <f t="shared" si="5"/>
        <v>144050.80504490552</v>
      </c>
      <c r="T11" s="1">
        <f t="shared" si="5"/>
        <v>96033.870029937112</v>
      </c>
      <c r="U11" s="1">
        <f t="shared" si="5"/>
        <v>48016.935014968709</v>
      </c>
      <c r="V11" s="1">
        <f t="shared" si="5"/>
        <v>3.0559021979570389E-10</v>
      </c>
    </row>
    <row r="13" spans="1:24" x14ac:dyDescent="0.25">
      <c r="W13" s="2">
        <f>W10+W7</f>
        <v>-2159915.3249251628</v>
      </c>
      <c r="X13" t="s">
        <v>11</v>
      </c>
    </row>
    <row r="14" spans="1:24" x14ac:dyDescent="0.25">
      <c r="W14" s="2">
        <f>B1-B3</f>
        <v>500000</v>
      </c>
      <c r="X14" t="s">
        <v>15</v>
      </c>
    </row>
    <row r="15" spans="1:24" x14ac:dyDescent="0.25">
      <c r="W15" s="2">
        <f>W5+W14</f>
        <v>-1900000</v>
      </c>
      <c r="X15" t="s">
        <v>16</v>
      </c>
    </row>
    <row r="16" spans="1:24" x14ac:dyDescent="0.25">
      <c r="A16" t="s">
        <v>18</v>
      </c>
      <c r="B16" s="2">
        <f>(B2-B3)/B2*(B2-B6)</f>
        <v>259915.324925158</v>
      </c>
      <c r="W16" s="2">
        <f>(W13-W15)*-1</f>
        <v>259915.32492516283</v>
      </c>
      <c r="X16" t="s">
        <v>20</v>
      </c>
    </row>
    <row r="17" spans="1:24" x14ac:dyDescent="0.25">
      <c r="W17" s="2">
        <f>(W5-W13)*-1</f>
        <v>240084.67507483717</v>
      </c>
      <c r="X17" t="s">
        <v>19</v>
      </c>
    </row>
    <row r="20" spans="1:24" x14ac:dyDescent="0.25">
      <c r="A20" t="s">
        <v>17</v>
      </c>
      <c r="C20" s="2">
        <f>-C7-C10+B16</f>
        <v>118865.57831868832</v>
      </c>
      <c r="D20" s="2">
        <f t="shared" ref="D20:V20" si="6">-D7-D10</f>
        <v>-138959.78950481105</v>
      </c>
      <c r="E20" s="2">
        <f t="shared" si="6"/>
        <v>-136707.86072777386</v>
      </c>
      <c r="F20" s="2">
        <f t="shared" si="6"/>
        <v>-134281.40747051628</v>
      </c>
      <c r="G20" s="2">
        <f t="shared" si="6"/>
        <v>-131666.90408582124</v>
      </c>
      <c r="H20" s="2">
        <f t="shared" si="6"/>
        <v>-128849.77668881233</v>
      </c>
      <c r="I20" s="2">
        <f t="shared" si="6"/>
        <v>-125814.32191853524</v>
      </c>
      <c r="J20" s="2">
        <f t="shared" si="6"/>
        <v>-122543.61940356165</v>
      </c>
      <c r="K20" s="2">
        <f t="shared" si="6"/>
        <v>-119019.43744367764</v>
      </c>
      <c r="L20" s="2">
        <f t="shared" si="6"/>
        <v>-115222.13138190261</v>
      </c>
      <c r="M20" s="2">
        <f t="shared" si="6"/>
        <v>-111130.53410034001</v>
      </c>
      <c r="N20" s="2">
        <f t="shared" si="6"/>
        <v>-106721.8380294563</v>
      </c>
      <c r="O20" s="2">
        <f t="shared" si="6"/>
        <v>-101971.46801307912</v>
      </c>
      <c r="P20" s="2">
        <f t="shared" si="6"/>
        <v>-96852.944320432696</v>
      </c>
      <c r="Q20" s="2">
        <f t="shared" si="6"/>
        <v>-91337.735041606182</v>
      </c>
      <c r="R20" s="2">
        <f t="shared" si="6"/>
        <v>-85395.097043670627</v>
      </c>
      <c r="S20" s="2">
        <f t="shared" si="6"/>
        <v>-78991.904600895039</v>
      </c>
      <c r="T20" s="2">
        <f t="shared" si="6"/>
        <v>-72092.464743804361</v>
      </c>
      <c r="U20" s="2">
        <f t="shared" si="6"/>
        <v>-64658.318297789141</v>
      </c>
      <c r="V20" s="2">
        <f t="shared" si="6"/>
        <v>-56648.025502207747</v>
      </c>
      <c r="W20" s="2">
        <f>SUM(C20:V20)</f>
        <v>-1900000.0000000051</v>
      </c>
      <c r="X20" t="s">
        <v>21</v>
      </c>
    </row>
    <row r="22" spans="1:24" x14ac:dyDescent="0.25">
      <c r="W22" s="1">
        <v>-100000</v>
      </c>
      <c r="X22" t="s">
        <v>22</v>
      </c>
    </row>
    <row r="24" spans="1:24" x14ac:dyDescent="0.25">
      <c r="W24" s="2">
        <f>W20+W22</f>
        <v>-2000000.0000000051</v>
      </c>
      <c r="X24" t="s">
        <v>23</v>
      </c>
    </row>
  </sheetData>
  <pageMargins left="0.7" right="0.7" top="0.78740157499999996" bottom="0.78740157499999996" header="0.3" footer="0.3"/>
  <ignoredErrors>
    <ignoredError sqref="C10 D10:V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Metz</dc:creator>
  <cp:lastModifiedBy>Jonas Metz</cp:lastModifiedBy>
  <dcterms:created xsi:type="dcterms:W3CDTF">2017-12-04T10:25:20Z</dcterms:created>
  <dcterms:modified xsi:type="dcterms:W3CDTF">2017-12-04T11:15:11Z</dcterms:modified>
</cp:coreProperties>
</file>